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 документами\на сайт\Инфа по мун. р-у на 01022023\доходы 01022023\"/>
    </mc:Choice>
  </mc:AlternateContent>
  <xr:revisionPtr revIDLastSave="0" documentId="13_ncr:1_{097B4334-378C-4251-99A7-7135D22923AF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2" sheetId="5" r:id="rId1"/>
  </sheets>
  <definedNames>
    <definedName name="_xlnm.Print_Titles" localSheetId="0">Лист2!$4:$6</definedName>
    <definedName name="_xlnm.Print_Area" localSheetId="0">Лист2!$A$1:$H$102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5" l="1"/>
  <c r="F65" i="5"/>
  <c r="G65" i="5"/>
  <c r="G64" i="5" l="1"/>
  <c r="F64" i="5"/>
  <c r="E64" i="5"/>
  <c r="G19" i="5" l="1"/>
  <c r="F19" i="5"/>
  <c r="F77" i="5" l="1"/>
  <c r="F73" i="5"/>
  <c r="E82" i="5" l="1"/>
  <c r="F82" i="5"/>
  <c r="G82" i="5"/>
  <c r="F76" i="5" l="1"/>
  <c r="F86" i="5" l="1"/>
  <c r="E19" i="5"/>
  <c r="E70" i="5" l="1"/>
  <c r="F70" i="5"/>
  <c r="F68" i="5" l="1"/>
  <c r="E68" i="5"/>
  <c r="G37" i="5"/>
  <c r="G38" i="5"/>
  <c r="G39" i="5"/>
  <c r="G40" i="5"/>
  <c r="G41" i="5"/>
  <c r="B46" i="5"/>
  <c r="D46" i="5" l="1"/>
  <c r="E53" i="5" l="1"/>
  <c r="F85" i="5" l="1"/>
  <c r="F84" i="5"/>
  <c r="F69" i="5"/>
  <c r="E69" i="5"/>
  <c r="F67" i="5"/>
  <c r="E67" i="5"/>
  <c r="F66" i="5"/>
  <c r="E66" i="5"/>
  <c r="F63" i="5"/>
  <c r="E63" i="5"/>
  <c r="G95" i="5" l="1"/>
  <c r="G92" i="5" l="1"/>
  <c r="G88" i="5"/>
  <c r="G75" i="5"/>
  <c r="G78" i="5"/>
  <c r="G74" i="5"/>
  <c r="G63" i="5"/>
  <c r="G62" i="5"/>
  <c r="G49" i="5"/>
  <c r="G34" i="5"/>
  <c r="G32" i="5"/>
  <c r="G60" i="5" l="1"/>
  <c r="F61" i="5"/>
  <c r="F72" i="5" l="1"/>
  <c r="F75" i="5" l="1"/>
  <c r="G35" i="5" l="1"/>
  <c r="G36" i="5"/>
  <c r="F35" i="5"/>
  <c r="C46" i="5" l="1"/>
  <c r="B29" i="5"/>
  <c r="F83" i="5" l="1"/>
  <c r="B22" i="5"/>
  <c r="B20" i="5" s="1"/>
  <c r="F95" i="5" l="1"/>
  <c r="F93" i="5"/>
  <c r="E88" i="5"/>
  <c r="F74" i="5"/>
  <c r="F71" i="5"/>
  <c r="E35" i="5" l="1"/>
  <c r="E36" i="5"/>
  <c r="E34" i="5"/>
  <c r="F34" i="5"/>
  <c r="G97" i="5" l="1"/>
  <c r="F97" i="5"/>
  <c r="F96" i="5"/>
  <c r="F94" i="5"/>
  <c r="F92" i="5"/>
  <c r="G91" i="5"/>
  <c r="F91" i="5"/>
  <c r="E91" i="5"/>
  <c r="G90" i="5"/>
  <c r="F90" i="5"/>
  <c r="E90" i="5"/>
  <c r="G89" i="5"/>
  <c r="F89" i="5"/>
  <c r="E89" i="5"/>
  <c r="F88" i="5"/>
  <c r="G81" i="5"/>
  <c r="F81" i="5"/>
  <c r="E81" i="5"/>
  <c r="G80" i="5"/>
  <c r="F80" i="5"/>
  <c r="E80" i="5"/>
  <c r="G79" i="5"/>
  <c r="F79" i="5"/>
  <c r="E79" i="5"/>
  <c r="F78" i="5"/>
  <c r="E78" i="5"/>
  <c r="F62" i="5"/>
  <c r="E62" i="5"/>
  <c r="F60" i="5"/>
  <c r="G59" i="5"/>
  <c r="F59" i="5"/>
  <c r="E59" i="5"/>
  <c r="G58" i="5"/>
  <c r="F58" i="5"/>
  <c r="E58" i="5"/>
  <c r="G57" i="5"/>
  <c r="F57" i="5"/>
  <c r="E57" i="5"/>
  <c r="G56" i="5"/>
  <c r="F56" i="5"/>
  <c r="E56" i="5"/>
  <c r="G7" i="5"/>
  <c r="F7" i="5"/>
  <c r="E7" i="5"/>
  <c r="E52" i="5" l="1"/>
  <c r="G52" i="5" l="1"/>
  <c r="F50" i="5" l="1"/>
  <c r="C29" i="5" l="1"/>
  <c r="C22" i="5"/>
  <c r="C20" i="5" l="1"/>
  <c r="D22" i="5" l="1"/>
  <c r="D20" i="5" s="1"/>
  <c r="D29" i="5"/>
  <c r="G53" i="5" l="1"/>
  <c r="G27" i="5" l="1"/>
  <c r="E27" i="5"/>
  <c r="G26" i="5" l="1"/>
  <c r="E16" i="5" l="1"/>
  <c r="F16" i="5"/>
  <c r="G16" i="5"/>
  <c r="E17" i="5"/>
  <c r="F17" i="5"/>
  <c r="G17" i="5"/>
  <c r="E18" i="5"/>
  <c r="F18" i="5"/>
  <c r="G18" i="5"/>
  <c r="E24" i="5"/>
  <c r="F24" i="5"/>
  <c r="G24" i="5"/>
  <c r="E25" i="5"/>
  <c r="F25" i="5"/>
  <c r="G25" i="5"/>
  <c r="E26" i="5"/>
  <c r="F26" i="5"/>
  <c r="F27" i="5"/>
  <c r="E31" i="5"/>
  <c r="F31" i="5"/>
  <c r="G31" i="5"/>
  <c r="E32" i="5"/>
  <c r="F32" i="5"/>
  <c r="F33" i="5"/>
  <c r="F36" i="5"/>
  <c r="E42" i="5"/>
  <c r="F42" i="5"/>
  <c r="G42" i="5"/>
  <c r="F45" i="5"/>
  <c r="E48" i="5"/>
  <c r="F48" i="5"/>
  <c r="G48" i="5"/>
  <c r="E49" i="5"/>
  <c r="F49" i="5"/>
  <c r="E51" i="5"/>
  <c r="F51" i="5"/>
  <c r="G51" i="5"/>
  <c r="F52" i="5"/>
  <c r="F53" i="5"/>
  <c r="F54" i="5"/>
  <c r="F55" i="5"/>
  <c r="E29" i="5" l="1"/>
  <c r="F29" i="5"/>
  <c r="G29" i="5"/>
  <c r="E22" i="5"/>
  <c r="F22" i="5"/>
  <c r="G22" i="5"/>
  <c r="E14" i="5"/>
  <c r="F14" i="5"/>
  <c r="G14" i="5"/>
  <c r="E46" i="5"/>
  <c r="F46" i="5"/>
  <c r="F11" i="5" s="1"/>
  <c r="G46" i="5"/>
  <c r="E20" i="5" l="1"/>
  <c r="F20" i="5"/>
  <c r="F10" i="5" s="1"/>
  <c r="G20" i="5"/>
  <c r="F8" i="5" l="1"/>
  <c r="G10" i="5"/>
  <c r="E11" i="5"/>
  <c r="G11" i="5"/>
  <c r="E10" i="5"/>
  <c r="E8" i="5" l="1"/>
  <c r="G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UserKfin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UserKfin: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<sst xmlns="http://schemas.openxmlformats.org/spreadsheetml/2006/main" count="132" uniqueCount="106">
  <si>
    <t>Доходы</t>
  </si>
  <si>
    <t>в том числе:</t>
  </si>
  <si>
    <t xml:space="preserve"> 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</si>
  <si>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</si>
  <si>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</si>
  <si>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</si>
  <si>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</si>
  <si>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</si>
  <si>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</si>
  <si>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Государственная пошлина</t>
  </si>
  <si>
    <t>неналоговые</t>
  </si>
  <si>
    <t>налоговые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</si>
  <si>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</si>
  <si>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</si>
  <si>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за негативное воздействие на окружающую среду</t>
  </si>
  <si>
    <t>Штрафы, санкции, возмещение ущерба</t>
  </si>
  <si>
    <t>Невыясненные поступления</t>
  </si>
  <si>
    <t>Прочие неналоговые доходы</t>
  </si>
  <si>
    <t xml:space="preserve">Доходы от продажи земельных участков </t>
  </si>
  <si>
    <t>в %</t>
  </si>
  <si>
    <t>тыс. рублей</t>
  </si>
  <si>
    <t>из них:</t>
  </si>
  <si>
    <t>Налог, взимаемый в связи с применением патентной системы налогообложения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</si>
  <si>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</t>
  </si>
  <si>
    <t>доходы от уплаты акцизов на нефтепродукты</t>
  </si>
  <si>
    <t>доходы от уплаты акцизов на дизельное топливо, подлежащие распределению в консолидированные бюджеты субъектов РФ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</si>
  <si>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РФ 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</si>
  <si>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</si>
  <si>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</si>
  <si>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РФ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</si>
  <si>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</si>
  <si>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</si>
  <si>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субъекта РФ</t>
  </si>
  <si>
    <t>доходы, получаемые в виде арендной платы за земли</t>
  </si>
  <si>
    <t xml:space="preserve">Доходы от оказания платных услуг (работ) и компенсации затрат государства </t>
  </si>
  <si>
    <t>Налоговые и неналоговые доходы, всего</t>
  </si>
  <si>
    <t>земельный налог с организаций</t>
  </si>
  <si>
    <t>земельный налог с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</si>
  <si>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i/>
        <vertAlign val="superscript"/>
        <sz val="8"/>
        <rFont val="Times New Roman"/>
        <family val="1"/>
        <charset val="204"/>
      </rPr>
      <t>1</t>
    </r>
    <r>
      <rPr>
        <i/>
        <sz val="8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</si>
  <si>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</si>
  <si>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в сумме                                        (+/-)</t>
  </si>
  <si>
    <t>Плата за пользование водными объектами</t>
  </si>
  <si>
    <t>Доходы бюджета - 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</si>
  <si>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</si>
  <si>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</si>
  <si>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</si>
  <si>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</si>
  <si>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</si>
  <si>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</si>
  <si>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</si>
  <si>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</si>
  <si>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</si>
  <si>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</si>
  <si>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</si>
  <si>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</si>
  <si>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</si>
  <si>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</si>
  <si>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</si>
  <si>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</si>
  <si>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</si>
  <si>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</si>
  <si>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</si>
  <si>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</si>
  <si>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</si>
  <si>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Отдел промышленности, строительства, транспорта, связи, ЖКХ, архитектуры и градостроительства</t>
  </si>
  <si>
    <t>Финансово-экономическое управление</t>
  </si>
  <si>
    <t xml:space="preserve">Отдел по управлению муниципальным имуществом и земельными правоотношениями </t>
  </si>
  <si>
    <t>Управление образования</t>
  </si>
  <si>
    <t>Федеральная служба по надзору в сфере природопользования</t>
  </si>
  <si>
    <t>Федеральное казначейство</t>
  </si>
  <si>
    <t>Федеральная налоговая служба</t>
  </si>
  <si>
    <t>Администраторы налоговых и неналоговых доходов бюджета Обоянского района</t>
  </si>
  <si>
    <t>Администрация Обоянского района</t>
  </si>
  <si>
    <t>Министерство внутренних дел Российской Федерации</t>
  </si>
  <si>
    <t>Структурные подразделения Администрации Обоянского района, ответственные за доходы в ГИС ГМП в соответствии с Распоряжением от 24.03.2017 № 27-р</t>
  </si>
  <si>
    <t>управления Администрации Обоянского района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</si>
  <si>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</si>
  <si>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</si>
  <si>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</si>
  <si>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</si>
  <si>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</si>
  <si>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</si>
  <si>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дотации бюджетам 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</si>
  <si>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</si>
  <si>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</si>
  <si>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</si>
  <si>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бюджетам, за счет средств резервного фонда Правительства Российской Федерации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</si>
  <si>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</si>
  <si>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</si>
  <si>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</si>
  <si>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</si>
  <si>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Субвенции бюджетам муниципальных районов на проведение Всероссийской переписи населения 2020 года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</si>
  <si>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</si>
  <si>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поддержку отрасли культуры</t>
  </si>
  <si>
    <t xml:space="preserve">Утверждено в бюджете на 2022 год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</si>
  <si>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</si>
  <si>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</si>
  <si>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образования</t>
  </si>
  <si>
    <t>Начальник Финансово-экономического</t>
  </si>
  <si>
    <t>С. В. Телепнева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</si>
  <si>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</si>
  <si>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Поступление налоговых и неналоговых доходов в бюджет муниципального района "Обоянский район" Курской области на 01.02.2023 году                                                                                                                             (по данным отчета)</t>
  </si>
  <si>
    <t xml:space="preserve">Фактически поступило с начала года на 01.02.2022г </t>
  </si>
  <si>
    <t xml:space="preserve">Фактически поступило с начала года на 01.02.2023г </t>
  </si>
  <si>
    <t>% выполнения фактических поступлений на 01.02.2023г. к плану 2022 года</t>
  </si>
  <si>
    <t xml:space="preserve">Отклонения факта на 01.02.2023г. от 01.02.2022г.,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</si>
</sst>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0419]#,##0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vertAlign val="superscript"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0" fillId="0" borderId="0" xfId="0" applyFont="1"/>
    <xf numFmtId="3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 readingOrder="1"/>
    </xf>
    <xf numFmtId="0" fontId="26" fillId="0" borderId="0" xfId="0" applyFont="1"/>
    <xf numFmtId="0" fontId="24" fillId="0" borderId="0" xfId="0" applyFont="1"/>
    <xf numFmtId="0" fontId="22" fillId="0" borderId="1" xfId="1" applyFont="1" applyBorder="1" applyAlignment="1">
      <alignment vertical="top" wrapText="1" readingOrder="1"/>
    </xf>
    <xf numFmtId="0" fontId="27" fillId="0" borderId="0" xfId="0" applyFont="1"/>
    <xf numFmtId="0" fontId="22" fillId="0" borderId="2" xfId="1" applyFont="1" applyBorder="1" applyAlignment="1">
      <alignment vertical="top" wrapText="1" readingOrder="1"/>
    </xf>
    <xf numFmtId="0" fontId="28" fillId="0" borderId="0" xfId="0" applyFont="1"/>
    <xf numFmtId="0" fontId="22" fillId="0" borderId="0" xfId="1" applyFont="1" applyAlignment="1">
      <alignment vertical="top" wrapText="1" readingOrder="1"/>
    </xf>
    <xf numFmtId="0" fontId="24" fillId="2" borderId="0" xfId="0" applyFont="1" applyFill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/>
    </xf>
    <xf numFmtId="0" fontId="26" fillId="0" borderId="1" xfId="0" applyFont="1" applyBorder="1"/>
    <xf numFmtId="0" fontId="0" fillId="0" borderId="1" xfId="0" applyBorder="1"/>
    <xf numFmtId="3" fontId="18" fillId="0" borderId="1" xfId="0" applyNumberFormat="1" applyFont="1" applyBorder="1"/>
    <xf numFmtId="0" fontId="27" fillId="0" borderId="1" xfId="0" applyFont="1" applyBorder="1"/>
    <xf numFmtId="0" fontId="24" fillId="0" borderId="1" xfId="0" applyFont="1" applyBorder="1"/>
    <xf numFmtId="0" fontId="28" fillId="0" borderId="1" xfId="0" applyFont="1" applyBorder="1"/>
    <xf numFmtId="0" fontId="24" fillId="2" borderId="1" xfId="0" applyFont="1" applyFill="1" applyBorder="1"/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0" fillId="0" borderId="1" xfId="0" applyFont="1" applyBorder="1"/>
    <xf numFmtId="0" fontId="28" fillId="0" borderId="1" xfId="0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3" fontId="2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1" fillId="0" borderId="0" xfId="1" applyFont="1" applyAlignment="1">
      <alignment vertical="top" wrapText="1" readingOrder="1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0" applyFont="1"/>
    <xf numFmtId="0" fontId="33" fillId="0" borderId="6" xfId="0" applyFont="1" applyBorder="1" applyAlignment="1">
      <alignment wrapText="1"/>
    </xf>
    <xf numFmtId="3" fontId="34" fillId="0" borderId="1" xfId="0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view="pageBreakPreview" topLeftCell="A94" zoomScale="115" zoomScaleNormal="100" zoomScaleSheetLayoutView="115" workbookViewId="0">
      <selection activeCell="C53" sqref="C53"/>
    </sheetView>
  </sheetViews>
  <sheetFormatPr defaultRowHeight="14.4" x14ac:dyDescent="0.3"/>
  <cols>
    <col min="1" max="1" width="43.33203125" customWidth="1"/>
    <col min="2" max="2" width="11.88671875" customWidth="1"/>
    <col min="3" max="3" width="11.5546875" customWidth="1"/>
    <col min="4" max="4" width="11.88671875" customWidth="1"/>
    <col min="5" max="5" width="13" customWidth="1"/>
    <col min="6" max="6" width="12.44140625" customWidth="1"/>
    <col min="7" max="7" width="11.6640625" customWidth="1"/>
    <col min="8" max="8" width="21.44140625" hidden="1" customWidth="1"/>
    <col min="9" max="9" width="24.33203125" hidden="1" customWidth="1"/>
  </cols>
  <sheetData>
    <row r="1" spans="1:9" ht="60.6" customHeight="1" x14ac:dyDescent="0.35">
      <c r="A1" s="68" t="s">
        <v>101</v>
      </c>
      <c r="B1" s="68"/>
      <c r="C1" s="68"/>
      <c r="D1" s="68"/>
      <c r="E1" s="68"/>
      <c r="F1" s="69"/>
      <c r="G1" s="69"/>
    </row>
    <row r="2" spans="1:9" ht="8.25" customHeight="1" x14ac:dyDescent="0.3">
      <c r="A2" s="1"/>
      <c r="B2" s="1"/>
      <c r="C2" s="1"/>
      <c r="D2" s="1"/>
      <c r="E2" s="1"/>
    </row>
    <row r="3" spans="1:9" ht="11.25" customHeight="1" x14ac:dyDescent="0.3">
      <c r="D3" s="5"/>
      <c r="E3" s="5"/>
      <c r="F3" s="67" t="s">
        <v>20</v>
      </c>
      <c r="G3" s="67"/>
    </row>
    <row r="4" spans="1:9" ht="15.75" customHeight="1" x14ac:dyDescent="0.3">
      <c r="A4" s="71" t="s">
        <v>0</v>
      </c>
      <c r="B4" s="71"/>
      <c r="C4" s="71"/>
      <c r="D4" s="71"/>
      <c r="E4" s="71"/>
      <c r="F4" s="71"/>
      <c r="G4" s="71"/>
      <c r="H4" s="62" t="s">
        <v>71</v>
      </c>
      <c r="I4" s="62" t="s">
        <v>74</v>
      </c>
    </row>
    <row r="5" spans="1:9" s="2" customFormat="1" ht="44.25" customHeight="1" x14ac:dyDescent="0.25">
      <c r="A5" s="71"/>
      <c r="B5" s="71" t="s">
        <v>102</v>
      </c>
      <c r="C5" s="65" t="s">
        <v>94</v>
      </c>
      <c r="D5" s="71" t="s">
        <v>103</v>
      </c>
      <c r="E5" s="65" t="s">
        <v>104</v>
      </c>
      <c r="F5" s="70" t="s">
        <v>105</v>
      </c>
      <c r="G5" s="70"/>
      <c r="H5" s="63"/>
      <c r="I5" s="63"/>
    </row>
    <row r="6" spans="1:9" s="3" customFormat="1" ht="33" customHeight="1" x14ac:dyDescent="0.25">
      <c r="A6" s="71"/>
      <c r="B6" s="66"/>
      <c r="C6" s="66"/>
      <c r="D6" s="66"/>
      <c r="E6" s="66"/>
      <c r="F6" s="15" t="s">
        <v>40</v>
      </c>
      <c r="G6" s="15" t="s">
        <v>19</v>
      </c>
      <c r="H6" s="64"/>
      <c r="I6" s="64"/>
    </row>
    <row r="7" spans="1:9" s="25" customFormat="1" ht="15.6" x14ac:dyDescent="0.3">
      <c r="A7" s="24" t="s">
        <v>42</v>
      </c>
      <c r="B7" s="33">
        <v>-34523</v>
      </c>
      <c r="C7" s="34">
        <v>823858</v>
      </c>
      <c r="D7" s="33">
        <v>2376</v>
      </c>
      <c r="E7" s="35">
        <f>D7/C7*100</f>
        <v>0.28839921442772903</v>
      </c>
      <c r="F7" s="34">
        <f>D7-B7</f>
        <v>36899</v>
      </c>
      <c r="G7" s="35">
        <f>D7/B7*100</f>
        <v>-6.8823682762216496</v>
      </c>
      <c r="H7" s="42"/>
      <c r="I7" s="42"/>
    </row>
    <row r="8" spans="1:9" ht="15.6" x14ac:dyDescent="0.3">
      <c r="A8" s="15" t="s">
        <v>35</v>
      </c>
      <c r="B8" s="6">
        <v>9095</v>
      </c>
      <c r="C8" s="6">
        <v>194188</v>
      </c>
      <c r="D8" s="6">
        <v>11572</v>
      </c>
      <c r="E8" s="16">
        <f>(D8/C8)*100</f>
        <v>5.9591735843615465</v>
      </c>
      <c r="F8" s="6">
        <f t="shared" ref="F8" si="0">F10+F11</f>
        <v>2477</v>
      </c>
      <c r="G8" s="16">
        <f>(D8/B8)*100</f>
        <v>127.23474436503572</v>
      </c>
      <c r="H8" s="43"/>
      <c r="I8" s="43"/>
    </row>
    <row r="9" spans="1:9" ht="15.6" x14ac:dyDescent="0.3">
      <c r="A9" s="17" t="s">
        <v>21</v>
      </c>
      <c r="B9" s="6"/>
      <c r="C9" s="61"/>
      <c r="D9" s="6"/>
      <c r="E9" s="16"/>
      <c r="F9" s="6"/>
      <c r="G9" s="16"/>
      <c r="H9" s="43"/>
      <c r="I9" s="43"/>
    </row>
    <row r="10" spans="1:9" ht="15.6" x14ac:dyDescent="0.3">
      <c r="A10" s="15" t="s">
        <v>11</v>
      </c>
      <c r="B10" s="6">
        <v>8322</v>
      </c>
      <c r="C10" s="6">
        <v>172622</v>
      </c>
      <c r="D10" s="6">
        <v>10910</v>
      </c>
      <c r="E10" s="16">
        <f>(D10/C10)*100</f>
        <v>6.3201677654064952</v>
      </c>
      <c r="F10" s="6">
        <f>F14+F20+F29+F34+F35+F36+F37+F38+F42</f>
        <v>2588</v>
      </c>
      <c r="G10" s="16">
        <f>(D10/B10)*100</f>
        <v>131.09829367940401</v>
      </c>
      <c r="H10" s="43"/>
      <c r="I10" s="43"/>
    </row>
    <row r="11" spans="1:9" ht="21" customHeight="1" x14ac:dyDescent="0.3">
      <c r="A11" s="15" t="s">
        <v>10</v>
      </c>
      <c r="B11" s="6">
        <v>773</v>
      </c>
      <c r="C11" s="6">
        <v>21566</v>
      </c>
      <c r="D11" s="6">
        <v>662</v>
      </c>
      <c r="E11" s="16">
        <f>(D11/C11)*100</f>
        <v>3.0696466660484099</v>
      </c>
      <c r="F11" s="6">
        <f>F45+F46+F49+F50+F51+F52+F53+F54+F55</f>
        <v>-111</v>
      </c>
      <c r="G11" s="16">
        <f>(D11/B11)*100</f>
        <v>85.640362225097022</v>
      </c>
      <c r="H11" s="43"/>
      <c r="I11" s="43"/>
    </row>
    <row r="12" spans="1:9" ht="15.6" customHeight="1" x14ac:dyDescent="0.3">
      <c r="A12" s="15"/>
      <c r="B12" s="10"/>
      <c r="C12" s="6"/>
      <c r="D12" s="10"/>
      <c r="E12" s="18"/>
      <c r="F12" s="10"/>
      <c r="G12" s="18"/>
      <c r="H12" s="43"/>
      <c r="I12" s="43"/>
    </row>
    <row r="13" spans="1:9" ht="15.6" x14ac:dyDescent="0.3">
      <c r="A13" s="19" t="s">
        <v>1</v>
      </c>
      <c r="B13" s="10"/>
      <c r="C13" s="9"/>
      <c r="D13" s="10"/>
      <c r="E13" s="18"/>
      <c r="F13" s="10"/>
      <c r="G13" s="18"/>
      <c r="H13" s="43"/>
      <c r="I13" s="43"/>
    </row>
    <row r="14" spans="1:9" ht="15" customHeight="1" x14ac:dyDescent="0.3">
      <c r="A14" s="20" t="s">
        <v>2</v>
      </c>
      <c r="B14" s="7">
        <v>6912</v>
      </c>
      <c r="C14" s="7">
        <v>148337</v>
      </c>
      <c r="D14" s="7">
        <v>9907</v>
      </c>
      <c r="E14" s="18">
        <f>(D14/C14)*100</f>
        <v>6.6787113127540669</v>
      </c>
      <c r="F14" s="10">
        <f>D14-B14</f>
        <v>2995</v>
      </c>
      <c r="G14" s="18">
        <f>(D14/B14)*100</f>
        <v>143.33043981481481</v>
      </c>
      <c r="H14" s="44"/>
      <c r="I14" s="43"/>
    </row>
    <row r="15" spans="1:9" s="8" customFormat="1" ht="15.6" x14ac:dyDescent="0.3">
      <c r="A15" s="19" t="s">
        <v>21</v>
      </c>
      <c r="B15" s="13"/>
      <c r="C15" s="10"/>
      <c r="D15" s="13"/>
      <c r="E15" s="21"/>
      <c r="F15" s="13"/>
      <c r="G15" s="21"/>
      <c r="H15" s="44"/>
      <c r="I15" s="51"/>
    </row>
    <row r="16" spans="1:9" s="8" customFormat="1" ht="52.2" x14ac:dyDescent="0.3">
      <c r="A16" s="22" t="s">
        <v>38</v>
      </c>
      <c r="B16" s="13">
        <v>6833</v>
      </c>
      <c r="C16" s="13">
        <v>146779</v>
      </c>
      <c r="D16" s="13">
        <v>9877</v>
      </c>
      <c r="E16" s="21">
        <f>(D16/C16)*100</f>
        <v>6.7291642537420202</v>
      </c>
      <c r="F16" s="13">
        <f>D16-B16</f>
        <v>3044</v>
      </c>
      <c r="G16" s="21">
        <f>(D16/B16)*100</f>
        <v>144.54851456168595</v>
      </c>
      <c r="H16" s="54" t="s">
        <v>70</v>
      </c>
      <c r="I16" s="51"/>
    </row>
    <row r="17" spans="1:9" s="8" customFormat="1" ht="71.400000000000006" x14ac:dyDescent="0.3">
      <c r="A17" s="22" t="s">
        <v>39</v>
      </c>
      <c r="B17" s="13">
        <v>54</v>
      </c>
      <c r="C17" s="13">
        <v>803</v>
      </c>
      <c r="D17" s="13">
        <v>-8</v>
      </c>
      <c r="E17" s="21">
        <f>(D17/C17)*100</f>
        <v>-0.99626400996264008</v>
      </c>
      <c r="F17" s="13">
        <f>D17-B17</f>
        <v>-62</v>
      </c>
      <c r="G17" s="21">
        <f>(D17/B17)*100</f>
        <v>-14.814814814814813</v>
      </c>
      <c r="H17" s="54" t="s">
        <v>70</v>
      </c>
      <c r="I17" s="51"/>
    </row>
    <row r="18" spans="1:9" s="8" customFormat="1" ht="30.6" x14ac:dyDescent="0.3">
      <c r="A18" s="22" t="s">
        <v>23</v>
      </c>
      <c r="B18" s="13">
        <v>6</v>
      </c>
      <c r="C18" s="13">
        <v>365</v>
      </c>
      <c r="D18" s="13">
        <v>10</v>
      </c>
      <c r="E18" s="21">
        <f>(D18/C18)*100</f>
        <v>2.7397260273972601</v>
      </c>
      <c r="F18" s="13">
        <f>D18-B18</f>
        <v>4</v>
      </c>
      <c r="G18" s="21">
        <f>(D18/B18)*100</f>
        <v>166.66666666666669</v>
      </c>
      <c r="H18" s="54" t="s">
        <v>70</v>
      </c>
      <c r="I18" s="51"/>
    </row>
    <row r="19" spans="1:9" s="8" customFormat="1" ht="61.2" x14ac:dyDescent="0.3">
      <c r="A19" s="22" t="s">
        <v>90</v>
      </c>
      <c r="B19" s="13">
        <v>19</v>
      </c>
      <c r="C19" s="13">
        <v>390</v>
      </c>
      <c r="D19" s="13">
        <v>28</v>
      </c>
      <c r="E19" s="21">
        <f>(D19/C19)*100</f>
        <v>7.1794871794871788</v>
      </c>
      <c r="F19" s="13">
        <f>D19-B19</f>
        <v>9</v>
      </c>
      <c r="G19" s="21">
        <f>(D19/B19)*100</f>
        <v>147.36842105263156</v>
      </c>
      <c r="H19" s="54"/>
      <c r="I19" s="51"/>
    </row>
    <row r="20" spans="1:9" s="8" customFormat="1" ht="28.2" x14ac:dyDescent="0.3">
      <c r="A20" s="20" t="s">
        <v>3</v>
      </c>
      <c r="B20" s="7">
        <f>B22</f>
        <v>1062</v>
      </c>
      <c r="C20" s="7">
        <f>C22</f>
        <v>11934</v>
      </c>
      <c r="D20" s="7">
        <f>D22</f>
        <v>513</v>
      </c>
      <c r="E20" s="18">
        <f>(D20/C20)*100</f>
        <v>4.2986425339366514</v>
      </c>
      <c r="F20" s="10">
        <f>D20-B20</f>
        <v>-549</v>
      </c>
      <c r="G20" s="18">
        <f>(D20/B20)*100</f>
        <v>48.305084745762713</v>
      </c>
      <c r="H20" s="54" t="s">
        <v>69</v>
      </c>
      <c r="I20" s="51"/>
    </row>
    <row r="21" spans="1:9" s="8" customFormat="1" ht="15.6" x14ac:dyDescent="0.3">
      <c r="A21" s="19" t="s">
        <v>21</v>
      </c>
      <c r="B21" s="13"/>
      <c r="C21" s="10"/>
      <c r="D21" s="13"/>
      <c r="E21" s="21"/>
      <c r="F21" s="13"/>
      <c r="G21" s="18"/>
      <c r="H21" s="54"/>
      <c r="I21" s="51"/>
    </row>
    <row r="22" spans="1:9" s="8" customFormat="1" ht="15.6" x14ac:dyDescent="0.3">
      <c r="A22" s="19" t="s">
        <v>24</v>
      </c>
      <c r="B22" s="9">
        <f>B24+B25+B26+B27+B28</f>
        <v>1062</v>
      </c>
      <c r="C22" s="9">
        <f>C24+C25+C26+C27+C28</f>
        <v>11934</v>
      </c>
      <c r="D22" s="9">
        <f>D24+D25+D26+D27+D28</f>
        <v>513</v>
      </c>
      <c r="E22" s="21">
        <f t="shared" ref="E22" si="1">(D22/C22)*100</f>
        <v>4.2986425339366514</v>
      </c>
      <c r="F22" s="13">
        <f t="shared" ref="F22" si="2">D22-B22</f>
        <v>-549</v>
      </c>
      <c r="G22" s="21">
        <f>(D22/B22)*100</f>
        <v>48.305084745762713</v>
      </c>
      <c r="H22" s="54"/>
      <c r="I22" s="51"/>
    </row>
    <row r="23" spans="1:9" s="8" customFormat="1" ht="15.6" x14ac:dyDescent="0.3">
      <c r="A23" s="19" t="s">
        <v>1</v>
      </c>
      <c r="B23" s="13"/>
      <c r="C23" s="10"/>
      <c r="D23" s="13"/>
      <c r="E23" s="21"/>
      <c r="F23" s="13"/>
      <c r="G23" s="21"/>
      <c r="H23" s="54"/>
      <c r="I23" s="51"/>
    </row>
    <row r="24" spans="1:9" s="8" customFormat="1" ht="20.399999999999999" x14ac:dyDescent="0.3">
      <c r="A24" s="23" t="s">
        <v>25</v>
      </c>
      <c r="B24" s="13">
        <v>488</v>
      </c>
      <c r="C24" s="13">
        <v>5653</v>
      </c>
      <c r="D24" s="13">
        <v>223</v>
      </c>
      <c r="E24" s="21">
        <f>(D24/C24)*100</f>
        <v>3.9448080665133558</v>
      </c>
      <c r="F24" s="13">
        <f>D24-B24</f>
        <v>-265</v>
      </c>
      <c r="G24" s="21">
        <f>(D24/B24)*100</f>
        <v>45.696721311475407</v>
      </c>
      <c r="H24" s="54"/>
      <c r="I24" s="51"/>
    </row>
    <row r="25" spans="1:9" s="8" customFormat="1" ht="40.799999999999997" x14ac:dyDescent="0.3">
      <c r="A25" s="23" t="s">
        <v>26</v>
      </c>
      <c r="B25" s="13">
        <v>3</v>
      </c>
      <c r="C25" s="13">
        <v>39</v>
      </c>
      <c r="D25" s="13">
        <v>1</v>
      </c>
      <c r="E25" s="21">
        <f>(D25/C25)*100</f>
        <v>2.5641025641025639</v>
      </c>
      <c r="F25" s="13">
        <f>D25-B25</f>
        <v>-2</v>
      </c>
      <c r="G25" s="21">
        <f>(D25/B25)*100</f>
        <v>33.333333333333329</v>
      </c>
      <c r="H25" s="54"/>
      <c r="I25" s="51"/>
    </row>
    <row r="26" spans="1:9" s="8" customFormat="1" ht="40.799999999999997" x14ac:dyDescent="0.3">
      <c r="A26" s="23" t="s">
        <v>27</v>
      </c>
      <c r="B26" s="13">
        <v>604</v>
      </c>
      <c r="C26" s="13">
        <v>6988</v>
      </c>
      <c r="D26" s="13">
        <v>316</v>
      </c>
      <c r="E26" s="21">
        <f>(D26/C26)*100</f>
        <v>4.5220377790497999</v>
      </c>
      <c r="F26" s="13">
        <f>D26-B26</f>
        <v>-288</v>
      </c>
      <c r="G26" s="21">
        <f>(D26/B26)*100</f>
        <v>52.317880794701985</v>
      </c>
      <c r="H26" s="54"/>
      <c r="I26" s="51"/>
    </row>
    <row r="27" spans="1:9" s="8" customFormat="1" ht="40.799999999999997" x14ac:dyDescent="0.3">
      <c r="A27" s="23" t="s">
        <v>28</v>
      </c>
      <c r="B27" s="9">
        <v>-33</v>
      </c>
      <c r="C27" s="13">
        <v>-746</v>
      </c>
      <c r="D27" s="9">
        <v>-27</v>
      </c>
      <c r="E27" s="21">
        <f>(D27/C27)*100</f>
        <v>3.6193029490616624</v>
      </c>
      <c r="F27" s="13">
        <f>D27-B27</f>
        <v>6</v>
      </c>
      <c r="G27" s="21">
        <f>(D27/B27)*100</f>
        <v>81.818181818181827</v>
      </c>
      <c r="H27" s="54"/>
      <c r="I27" s="51"/>
    </row>
    <row r="28" spans="1:9" s="8" customFormat="1" ht="61.2" x14ac:dyDescent="0.3">
      <c r="A28" s="23" t="s">
        <v>29</v>
      </c>
      <c r="B28" s="13"/>
      <c r="C28" s="13"/>
      <c r="D28" s="13"/>
      <c r="E28" s="21"/>
      <c r="F28" s="13"/>
      <c r="G28" s="21"/>
      <c r="H28" s="54"/>
      <c r="I28" s="51"/>
    </row>
    <row r="29" spans="1:9" s="8" customFormat="1" ht="28.2" x14ac:dyDescent="0.3">
      <c r="A29" s="20" t="s">
        <v>4</v>
      </c>
      <c r="B29" s="7">
        <f>B31+B32+B33</f>
        <v>75</v>
      </c>
      <c r="C29" s="7">
        <f>C31+C32+C33</f>
        <v>2924</v>
      </c>
      <c r="D29" s="7">
        <f>D31+D32+D33</f>
        <v>66</v>
      </c>
      <c r="E29" s="18">
        <f>(D29/C29)*100</f>
        <v>2.2571819425444595</v>
      </c>
      <c r="F29" s="10">
        <f>D29-B29</f>
        <v>-9</v>
      </c>
      <c r="G29" s="18">
        <f>(D29/B29)*100</f>
        <v>88</v>
      </c>
      <c r="H29" s="54" t="s">
        <v>70</v>
      </c>
      <c r="I29" s="51"/>
    </row>
    <row r="30" spans="1:9" s="8" customFormat="1" ht="15.6" x14ac:dyDescent="0.3">
      <c r="A30" s="19" t="s">
        <v>21</v>
      </c>
      <c r="B30" s="13"/>
      <c r="C30" s="10"/>
      <c r="D30" s="13"/>
      <c r="E30" s="21"/>
      <c r="F30" s="13"/>
      <c r="G30" s="21"/>
      <c r="H30" s="54"/>
      <c r="I30" s="51"/>
    </row>
    <row r="31" spans="1:9" s="8" customFormat="1" ht="28.2" x14ac:dyDescent="0.3">
      <c r="A31" s="19" t="s">
        <v>30</v>
      </c>
      <c r="B31" s="13">
        <v>50</v>
      </c>
      <c r="C31" s="13">
        <v>1962</v>
      </c>
      <c r="D31" s="13">
        <v>28</v>
      </c>
      <c r="E31" s="21">
        <f>(D31/C31)*100</f>
        <v>1.4271151885830784</v>
      </c>
      <c r="F31" s="13">
        <f t="shared" ref="F31:F36" si="3">D31-B31</f>
        <v>-22</v>
      </c>
      <c r="G31" s="21">
        <f>(D31/B31)*100</f>
        <v>56.000000000000007</v>
      </c>
      <c r="H31" s="54" t="s">
        <v>70</v>
      </c>
      <c r="I31" s="51"/>
    </row>
    <row r="32" spans="1:9" s="8" customFormat="1" ht="36" x14ac:dyDescent="0.3">
      <c r="A32" s="19" t="s">
        <v>31</v>
      </c>
      <c r="B32" s="13">
        <v>25</v>
      </c>
      <c r="C32" s="13">
        <v>962</v>
      </c>
      <c r="D32" s="13">
        <v>38</v>
      </c>
      <c r="E32" s="21">
        <f>(D32/C32)*100</f>
        <v>3.9501039501039505</v>
      </c>
      <c r="F32" s="13">
        <f t="shared" si="3"/>
        <v>13</v>
      </c>
      <c r="G32" s="21">
        <f>(D32/B32)*100</f>
        <v>152</v>
      </c>
      <c r="H32" s="54" t="s">
        <v>70</v>
      </c>
      <c r="I32" s="51"/>
    </row>
    <row r="33" spans="1:9" s="8" customFormat="1" ht="24" x14ac:dyDescent="0.3">
      <c r="A33" s="19" t="s">
        <v>32</v>
      </c>
      <c r="B33" s="13"/>
      <c r="C33" s="13"/>
      <c r="D33" s="13"/>
      <c r="E33" s="21">
        <v>0</v>
      </c>
      <c r="F33" s="13">
        <f t="shared" si="3"/>
        <v>0</v>
      </c>
      <c r="G33" s="21">
        <v>0</v>
      </c>
      <c r="H33" s="54"/>
      <c r="I33" s="51"/>
    </row>
    <row r="34" spans="1:9" ht="28.2" x14ac:dyDescent="0.3">
      <c r="A34" s="20" t="s">
        <v>22</v>
      </c>
      <c r="B34" s="10">
        <v>99</v>
      </c>
      <c r="C34" s="10">
        <v>6315</v>
      </c>
      <c r="D34" s="10">
        <v>309</v>
      </c>
      <c r="E34" s="21">
        <f>(D34/C34)*100</f>
        <v>4.8931116389548697</v>
      </c>
      <c r="F34" s="10">
        <f t="shared" si="3"/>
        <v>210</v>
      </c>
      <c r="G34" s="21">
        <f>(D34/B34)*100</f>
        <v>312.12121212121212</v>
      </c>
      <c r="H34" s="54" t="s">
        <v>70</v>
      </c>
      <c r="I34" s="43"/>
    </row>
    <row r="35" spans="1:9" ht="28.2" x14ac:dyDescent="0.3">
      <c r="A35" s="20" t="s">
        <v>5</v>
      </c>
      <c r="B35" s="10">
        <v>-5</v>
      </c>
      <c r="C35" s="10">
        <v>0</v>
      </c>
      <c r="D35" s="10">
        <v>-142</v>
      </c>
      <c r="E35" s="21" t="e">
        <f>(D35/C35)*100</f>
        <v>#DIV/0!</v>
      </c>
      <c r="F35" s="10">
        <f t="shared" si="3"/>
        <v>-137</v>
      </c>
      <c r="G35" s="18">
        <f t="shared" ref="G35:G41" si="4">(D35/B35)*100</f>
        <v>2840</v>
      </c>
      <c r="H35" s="54" t="s">
        <v>70</v>
      </c>
      <c r="I35" s="43"/>
    </row>
    <row r="36" spans="1:9" ht="16.95" customHeight="1" x14ac:dyDescent="0.3">
      <c r="A36" s="20" t="s">
        <v>6</v>
      </c>
      <c r="B36" s="10">
        <v>8</v>
      </c>
      <c r="C36" s="10">
        <v>520</v>
      </c>
      <c r="D36" s="10">
        <v>0</v>
      </c>
      <c r="E36" s="21">
        <f>(D36/C36)*100</f>
        <v>0</v>
      </c>
      <c r="F36" s="10">
        <f t="shared" si="3"/>
        <v>-8</v>
      </c>
      <c r="G36" s="18">
        <f t="shared" si="4"/>
        <v>0</v>
      </c>
      <c r="H36" s="54" t="s">
        <v>70</v>
      </c>
      <c r="I36" s="43"/>
    </row>
    <row r="37" spans="1:9" ht="15.6" hidden="1" x14ac:dyDescent="0.3">
      <c r="A37" s="20" t="s">
        <v>7</v>
      </c>
      <c r="B37" s="10"/>
      <c r="C37" s="10"/>
      <c r="D37" s="10"/>
      <c r="E37" s="18"/>
      <c r="F37" s="10"/>
      <c r="G37" s="18" t="e">
        <f t="shared" si="4"/>
        <v>#DIV/0!</v>
      </c>
      <c r="H37" s="54"/>
      <c r="I37" s="43"/>
    </row>
    <row r="38" spans="1:9" ht="15.6" hidden="1" x14ac:dyDescent="0.3">
      <c r="A38" s="20" t="s">
        <v>8</v>
      </c>
      <c r="B38" s="10"/>
      <c r="C38" s="10"/>
      <c r="D38" s="10"/>
      <c r="E38" s="18"/>
      <c r="F38" s="10"/>
      <c r="G38" s="18" t="e">
        <f t="shared" si="4"/>
        <v>#DIV/0!</v>
      </c>
      <c r="H38" s="54"/>
      <c r="I38" s="43"/>
    </row>
    <row r="39" spans="1:9" s="8" customFormat="1" ht="15.6" hidden="1" x14ac:dyDescent="0.3">
      <c r="A39" s="19" t="s">
        <v>21</v>
      </c>
      <c r="B39" s="13"/>
      <c r="C39" s="10"/>
      <c r="D39" s="13"/>
      <c r="E39" s="18"/>
      <c r="F39" s="10"/>
      <c r="G39" s="18" t="e">
        <f t="shared" si="4"/>
        <v>#DIV/0!</v>
      </c>
      <c r="H39" s="54"/>
      <c r="I39" s="51"/>
    </row>
    <row r="40" spans="1:9" s="8" customFormat="1" ht="15.6" hidden="1" x14ac:dyDescent="0.3">
      <c r="A40" s="19" t="s">
        <v>36</v>
      </c>
      <c r="B40" s="13"/>
      <c r="C40" s="13"/>
      <c r="D40" s="13"/>
      <c r="E40" s="21"/>
      <c r="F40" s="13"/>
      <c r="G40" s="18" t="e">
        <f t="shared" si="4"/>
        <v>#DIV/0!</v>
      </c>
      <c r="H40" s="54"/>
      <c r="I40" s="51"/>
    </row>
    <row r="41" spans="1:9" s="8" customFormat="1" ht="15.6" hidden="1" x14ac:dyDescent="0.3">
      <c r="A41" s="19" t="s">
        <v>37</v>
      </c>
      <c r="B41" s="13"/>
      <c r="C41" s="13"/>
      <c r="D41" s="13"/>
      <c r="E41" s="21"/>
      <c r="F41" s="13"/>
      <c r="G41" s="18" t="e">
        <f t="shared" si="4"/>
        <v>#DIV/0!</v>
      </c>
      <c r="H41" s="54"/>
      <c r="I41" s="51"/>
    </row>
    <row r="42" spans="1:9" ht="15" customHeight="1" x14ac:dyDescent="0.3">
      <c r="A42" s="20" t="s">
        <v>9</v>
      </c>
      <c r="B42" s="10">
        <v>171</v>
      </c>
      <c r="C42" s="10">
        <v>2592</v>
      </c>
      <c r="D42" s="10">
        <v>257</v>
      </c>
      <c r="E42" s="18">
        <f t="shared" ref="E42:E46" si="5">(D42/C42)*100</f>
        <v>9.9151234567901234</v>
      </c>
      <c r="F42" s="10">
        <f t="shared" ref="F42:F46" si="6">D42-B42</f>
        <v>86</v>
      </c>
      <c r="G42" s="18">
        <f t="shared" ref="G42:G46" si="7">(D42/B42)*100</f>
        <v>150.29239766081872</v>
      </c>
      <c r="H42" s="54" t="s">
        <v>70</v>
      </c>
      <c r="I42" s="54" t="s">
        <v>64</v>
      </c>
    </row>
    <row r="43" spans="1:9" ht="25.95" hidden="1" customHeight="1" x14ac:dyDescent="0.3">
      <c r="A43" s="20" t="s">
        <v>92</v>
      </c>
      <c r="B43" s="10"/>
      <c r="C43" s="10">
        <v>2</v>
      </c>
      <c r="D43" s="10">
        <v>2</v>
      </c>
      <c r="E43" s="18"/>
      <c r="F43" s="10"/>
      <c r="G43" s="18"/>
      <c r="H43" s="54"/>
      <c r="I43" s="54"/>
    </row>
    <row r="44" spans="1:9" ht="25.95" hidden="1" customHeight="1" x14ac:dyDescent="0.3">
      <c r="A44" s="20" t="s">
        <v>92</v>
      </c>
      <c r="B44" s="10"/>
      <c r="C44" s="10"/>
      <c r="D44" s="10"/>
      <c r="E44" s="18"/>
      <c r="F44" s="10"/>
      <c r="G44" s="18"/>
      <c r="H44" s="54"/>
      <c r="I44" s="54"/>
    </row>
    <row r="45" spans="1:9" ht="27.6" customHeight="1" x14ac:dyDescent="0.3">
      <c r="A45" s="20" t="s">
        <v>12</v>
      </c>
      <c r="B45" s="10">
        <v>0</v>
      </c>
      <c r="C45" s="10">
        <v>0</v>
      </c>
      <c r="D45" s="10">
        <v>0</v>
      </c>
      <c r="E45" s="18">
        <v>0</v>
      </c>
      <c r="F45" s="10">
        <f t="shared" si="6"/>
        <v>0</v>
      </c>
      <c r="G45" s="18">
        <v>0</v>
      </c>
      <c r="H45" s="54" t="s">
        <v>72</v>
      </c>
      <c r="I45" s="54" t="s">
        <v>65</v>
      </c>
    </row>
    <row r="46" spans="1:9" ht="41.4" customHeight="1" x14ac:dyDescent="0.3">
      <c r="A46" s="20" t="s">
        <v>13</v>
      </c>
      <c r="B46" s="7">
        <f>B48</f>
        <v>292</v>
      </c>
      <c r="C46" s="7">
        <f>C48</f>
        <v>16209</v>
      </c>
      <c r="D46" s="7">
        <f>D48</f>
        <v>429</v>
      </c>
      <c r="E46" s="18">
        <f t="shared" si="5"/>
        <v>2.6466777716083656</v>
      </c>
      <c r="F46" s="10">
        <f t="shared" si="6"/>
        <v>137</v>
      </c>
      <c r="G46" s="18">
        <f t="shared" si="7"/>
        <v>146.91780821917808</v>
      </c>
      <c r="H46" s="54" t="s">
        <v>72</v>
      </c>
      <c r="I46" s="54" t="s">
        <v>66</v>
      </c>
    </row>
    <row r="47" spans="1:9" s="8" customFormat="1" ht="15.6" x14ac:dyDescent="0.3">
      <c r="A47" s="19" t="s">
        <v>21</v>
      </c>
      <c r="B47" s="14"/>
      <c r="C47" s="10"/>
      <c r="D47" s="14"/>
      <c r="E47" s="21"/>
      <c r="F47" s="13"/>
      <c r="G47" s="21"/>
      <c r="H47" s="54"/>
      <c r="I47" s="51"/>
    </row>
    <row r="48" spans="1:9" s="8" customFormat="1" ht="15.6" x14ac:dyDescent="0.3">
      <c r="A48" s="19" t="s">
        <v>33</v>
      </c>
      <c r="B48" s="11">
        <v>292</v>
      </c>
      <c r="C48" s="13">
        <v>16209</v>
      </c>
      <c r="D48" s="11">
        <v>429</v>
      </c>
      <c r="E48" s="21">
        <f>(D48/C48)*100</f>
        <v>2.6466777716083656</v>
      </c>
      <c r="F48" s="13">
        <f>D48-B48</f>
        <v>137</v>
      </c>
      <c r="G48" s="21">
        <f>(D48/B48)*100</f>
        <v>146.91780821917808</v>
      </c>
      <c r="H48" s="54"/>
      <c r="I48" s="51"/>
    </row>
    <row r="49" spans="1:9" ht="16.2" customHeight="1" x14ac:dyDescent="0.3">
      <c r="A49" s="20" t="s">
        <v>14</v>
      </c>
      <c r="B49" s="12">
        <v>0</v>
      </c>
      <c r="C49" s="10">
        <v>23</v>
      </c>
      <c r="D49" s="12">
        <v>0</v>
      </c>
      <c r="E49" s="18">
        <f t="shared" ref="E49" si="8">(D49/C49)*100</f>
        <v>0</v>
      </c>
      <c r="F49" s="10">
        <f t="shared" ref="F49:F51" si="9">D49-B49</f>
        <v>0</v>
      </c>
      <c r="G49" s="21" t="e">
        <f>(D49/B49)*100</f>
        <v>#DIV/0!</v>
      </c>
      <c r="H49" s="54" t="s">
        <v>68</v>
      </c>
      <c r="I49" s="43"/>
    </row>
    <row r="50" spans="1:9" ht="15.6" hidden="1" x14ac:dyDescent="0.3">
      <c r="A50" s="20" t="s">
        <v>41</v>
      </c>
      <c r="B50" s="12"/>
      <c r="C50" s="10"/>
      <c r="D50" s="12"/>
      <c r="E50" s="18">
        <v>0</v>
      </c>
      <c r="F50" s="10">
        <f t="shared" si="9"/>
        <v>0</v>
      </c>
      <c r="G50" s="18">
        <v>0</v>
      </c>
      <c r="H50" s="55"/>
      <c r="I50" s="43"/>
    </row>
    <row r="51" spans="1:9" ht="28.2" x14ac:dyDescent="0.3">
      <c r="A51" s="20" t="s">
        <v>34</v>
      </c>
      <c r="B51" s="12">
        <v>190</v>
      </c>
      <c r="C51" s="10">
        <v>3560</v>
      </c>
      <c r="D51" s="12">
        <v>194</v>
      </c>
      <c r="E51" s="18">
        <f>(D51/C51)*100</f>
        <v>5.4494382022471903</v>
      </c>
      <c r="F51" s="10">
        <f t="shared" si="9"/>
        <v>4</v>
      </c>
      <c r="G51" s="18">
        <f>(D51/B51)*100</f>
        <v>102.10526315789474</v>
      </c>
      <c r="H51" s="54" t="s">
        <v>67</v>
      </c>
      <c r="I51" s="54" t="s">
        <v>67</v>
      </c>
    </row>
    <row r="52" spans="1:9" ht="17.399999999999999" customHeight="1" x14ac:dyDescent="0.3">
      <c r="A52" s="20" t="s">
        <v>18</v>
      </c>
      <c r="B52" s="12">
        <v>272</v>
      </c>
      <c r="C52" s="10">
        <v>850</v>
      </c>
      <c r="D52" s="12">
        <v>14</v>
      </c>
      <c r="E52" s="18">
        <f>(D52/C52)*100</f>
        <v>1.6470588235294119</v>
      </c>
      <c r="F52" s="10">
        <f>D52-B52</f>
        <v>-258</v>
      </c>
      <c r="G52" s="18">
        <f>(D52/B52)*100</f>
        <v>5.1470588235294112</v>
      </c>
      <c r="H52" s="54" t="s">
        <v>72</v>
      </c>
      <c r="I52" s="54" t="s">
        <v>66</v>
      </c>
    </row>
    <row r="53" spans="1:9" ht="17.399999999999999" customHeight="1" x14ac:dyDescent="0.3">
      <c r="A53" s="20" t="s">
        <v>15</v>
      </c>
      <c r="B53" s="12">
        <v>18</v>
      </c>
      <c r="C53" s="10">
        <v>684</v>
      </c>
      <c r="D53" s="12">
        <v>25</v>
      </c>
      <c r="E53" s="18">
        <f>(D53/C53)*100</f>
        <v>3.6549707602339181</v>
      </c>
      <c r="F53" s="10">
        <f>D53-B53</f>
        <v>7</v>
      </c>
      <c r="G53" s="18">
        <f>(D53/B53)*100</f>
        <v>138.88888888888889</v>
      </c>
      <c r="H53" s="54" t="s">
        <v>73</v>
      </c>
      <c r="I53" s="54" t="s">
        <v>65</v>
      </c>
    </row>
    <row r="54" spans="1:9" ht="17.399999999999999" customHeight="1" x14ac:dyDescent="0.3">
      <c r="A54" s="20" t="s">
        <v>16</v>
      </c>
      <c r="B54" s="12">
        <v>1</v>
      </c>
      <c r="C54" s="10">
        <v>0</v>
      </c>
      <c r="D54" s="12">
        <v>0</v>
      </c>
      <c r="E54" s="18">
        <v>0</v>
      </c>
      <c r="F54" s="10">
        <f>D54-B54</f>
        <v>-1</v>
      </c>
      <c r="G54" s="18">
        <v>0</v>
      </c>
      <c r="H54" s="54" t="s">
        <v>72</v>
      </c>
      <c r="I54" s="54" t="s">
        <v>65</v>
      </c>
    </row>
    <row r="55" spans="1:9" ht="15.6" x14ac:dyDescent="0.3">
      <c r="A55" s="20" t="s">
        <v>17</v>
      </c>
      <c r="B55" s="12">
        <v>0</v>
      </c>
      <c r="C55" s="10">
        <v>240</v>
      </c>
      <c r="D55" s="12">
        <v>0</v>
      </c>
      <c r="E55" s="18">
        <v>0</v>
      </c>
      <c r="F55" s="10">
        <f>D55-B55</f>
        <v>0</v>
      </c>
      <c r="G55" s="18">
        <v>0</v>
      </c>
      <c r="H55" s="54"/>
      <c r="I55" s="54"/>
    </row>
    <row r="56" spans="1:9" s="26" customFormat="1" ht="15.6" customHeight="1" x14ac:dyDescent="0.3">
      <c r="A56" s="24" t="s">
        <v>43</v>
      </c>
      <c r="B56" s="33">
        <v>-43618</v>
      </c>
      <c r="C56" s="34">
        <v>629670</v>
      </c>
      <c r="D56" s="33">
        <v>-9196</v>
      </c>
      <c r="E56" s="35">
        <f t="shared" ref="E56:E89" si="10">D56/C56*100</f>
        <v>-1.4604475360109264</v>
      </c>
      <c r="F56" s="34">
        <f t="shared" ref="F56:F89" si="11">D56-B56</f>
        <v>34422</v>
      </c>
      <c r="G56" s="35">
        <f t="shared" ref="G56:G89" si="12">D56/B56*100</f>
        <v>21.08303911229309</v>
      </c>
      <c r="H56" s="54" t="s">
        <v>72</v>
      </c>
      <c r="I56" s="54" t="s">
        <v>65</v>
      </c>
    </row>
    <row r="57" spans="1:9" s="28" customFormat="1" ht="39.6" x14ac:dyDescent="0.3">
      <c r="A57" s="27" t="s">
        <v>44</v>
      </c>
      <c r="B57" s="36">
        <v>56334</v>
      </c>
      <c r="C57" s="37">
        <v>624495</v>
      </c>
      <c r="D57" s="36">
        <v>27239</v>
      </c>
      <c r="E57" s="38">
        <f t="shared" si="10"/>
        <v>4.3617643055588911</v>
      </c>
      <c r="F57" s="37">
        <f t="shared" si="11"/>
        <v>-29095</v>
      </c>
      <c r="G57" s="38">
        <f t="shared" si="12"/>
        <v>48.352682216778497</v>
      </c>
      <c r="H57" s="49"/>
      <c r="I57" s="45"/>
    </row>
    <row r="58" spans="1:9" s="26" customFormat="1" ht="26.4" x14ac:dyDescent="0.3">
      <c r="A58" s="29" t="s">
        <v>45</v>
      </c>
      <c r="B58" s="36">
        <v>4864</v>
      </c>
      <c r="C58" s="39">
        <v>53570</v>
      </c>
      <c r="D58" s="36">
        <v>4464</v>
      </c>
      <c r="E58" s="38">
        <f t="shared" si="10"/>
        <v>8.3330222139257053</v>
      </c>
      <c r="F58" s="37">
        <f t="shared" si="11"/>
        <v>-400</v>
      </c>
      <c r="G58" s="38">
        <f t="shared" si="12"/>
        <v>91.776315789473685</v>
      </c>
      <c r="H58" s="50"/>
      <c r="I58" s="46"/>
    </row>
    <row r="59" spans="1:9" s="26" customFormat="1" ht="27.6" customHeight="1" x14ac:dyDescent="0.3">
      <c r="A59" s="29" t="s">
        <v>46</v>
      </c>
      <c r="B59" s="36">
        <v>4864</v>
      </c>
      <c r="C59" s="39">
        <v>53570</v>
      </c>
      <c r="D59" s="36">
        <v>4464</v>
      </c>
      <c r="E59" s="38">
        <f t="shared" si="10"/>
        <v>8.3330222139257053</v>
      </c>
      <c r="F59" s="37">
        <f t="shared" si="11"/>
        <v>-400</v>
      </c>
      <c r="G59" s="38">
        <f t="shared" si="12"/>
        <v>91.776315789473685</v>
      </c>
      <c r="H59" s="50"/>
      <c r="I59" s="46"/>
    </row>
    <row r="60" spans="1:9" s="30" customFormat="1" ht="39.6" x14ac:dyDescent="0.3">
      <c r="A60" s="29" t="s">
        <v>61</v>
      </c>
      <c r="B60" s="40">
        <v>0</v>
      </c>
      <c r="C60" s="39">
        <v>0</v>
      </c>
      <c r="D60" s="40">
        <v>0</v>
      </c>
      <c r="E60" s="38">
        <v>0</v>
      </c>
      <c r="F60" s="37">
        <f t="shared" si="11"/>
        <v>0</v>
      </c>
      <c r="G60" s="38" t="e">
        <f t="shared" si="12"/>
        <v>#DIV/0!</v>
      </c>
      <c r="H60" s="52"/>
      <c r="I60" s="47"/>
    </row>
    <row r="61" spans="1:9" s="30" customFormat="1" ht="15.6" x14ac:dyDescent="0.3">
      <c r="A61" s="31" t="s">
        <v>82</v>
      </c>
      <c r="B61" s="40">
        <v>0</v>
      </c>
      <c r="C61" s="39">
        <v>0</v>
      </c>
      <c r="D61" s="40">
        <v>0</v>
      </c>
      <c r="E61" s="38">
        <v>0</v>
      </c>
      <c r="F61" s="37">
        <f t="shared" si="11"/>
        <v>0</v>
      </c>
      <c r="G61" s="38">
        <v>0</v>
      </c>
      <c r="H61" s="52"/>
      <c r="I61" s="47"/>
    </row>
    <row r="62" spans="1:9" s="30" customFormat="1" ht="26.4" x14ac:dyDescent="0.3">
      <c r="A62" s="27" t="s">
        <v>47</v>
      </c>
      <c r="B62" s="40">
        <v>0</v>
      </c>
      <c r="C62" s="37">
        <v>56949</v>
      </c>
      <c r="D62" s="40">
        <v>0</v>
      </c>
      <c r="E62" s="38">
        <f t="shared" si="10"/>
        <v>0</v>
      </c>
      <c r="F62" s="37">
        <f t="shared" si="11"/>
        <v>0</v>
      </c>
      <c r="G62" s="38" t="e">
        <f t="shared" si="12"/>
        <v>#DIV/0!</v>
      </c>
      <c r="H62" s="52"/>
      <c r="I62" s="47"/>
    </row>
    <row r="63" spans="1:9" s="30" customFormat="1" ht="54.75" customHeight="1" x14ac:dyDescent="0.3">
      <c r="A63" s="29" t="s">
        <v>53</v>
      </c>
      <c r="B63" s="40">
        <v>0</v>
      </c>
      <c r="C63" s="39">
        <v>0</v>
      </c>
      <c r="D63" s="40">
        <v>0</v>
      </c>
      <c r="E63" s="38" t="e">
        <f t="shared" si="10"/>
        <v>#DIV/0!</v>
      </c>
      <c r="F63" s="37">
        <f t="shared" si="11"/>
        <v>0</v>
      </c>
      <c r="G63" s="38" t="e">
        <f t="shared" si="12"/>
        <v>#DIV/0!</v>
      </c>
      <c r="H63" s="52"/>
      <c r="I63" s="47"/>
    </row>
    <row r="64" spans="1:9" s="30" customFormat="1" ht="68.400000000000006" customHeight="1" x14ac:dyDescent="0.3">
      <c r="A64" s="29" t="s">
        <v>88</v>
      </c>
      <c r="B64" s="40">
        <v>0</v>
      </c>
      <c r="C64" s="39">
        <v>2482</v>
      </c>
      <c r="D64" s="40">
        <v>0</v>
      </c>
      <c r="E64" s="38">
        <f t="shared" si="10"/>
        <v>0</v>
      </c>
      <c r="F64" s="37">
        <f t="shared" si="11"/>
        <v>0</v>
      </c>
      <c r="G64" s="38" t="e">
        <f t="shared" si="12"/>
        <v>#DIV/0!</v>
      </c>
      <c r="H64" s="52"/>
      <c r="I64" s="47"/>
    </row>
    <row r="65" spans="1:9" s="30" customFormat="1" ht="67.2" customHeight="1" x14ac:dyDescent="0.3">
      <c r="A65" s="29" t="s">
        <v>100</v>
      </c>
      <c r="B65" s="40">
        <v>0</v>
      </c>
      <c r="C65" s="39">
        <v>3595</v>
      </c>
      <c r="D65" s="40">
        <v>0</v>
      </c>
      <c r="E65" s="38">
        <f t="shared" si="10"/>
        <v>0</v>
      </c>
      <c r="F65" s="37">
        <f t="shared" si="11"/>
        <v>0</v>
      </c>
      <c r="G65" s="38" t="e">
        <f t="shared" si="12"/>
        <v>#DIV/0!</v>
      </c>
      <c r="H65" s="52"/>
      <c r="I65" s="47"/>
    </row>
    <row r="66" spans="1:9" s="30" customFormat="1" ht="67.2" customHeight="1" x14ac:dyDescent="0.3">
      <c r="A66" s="29" t="s">
        <v>79</v>
      </c>
      <c r="B66" s="40">
        <v>0</v>
      </c>
      <c r="C66" s="39">
        <v>13914</v>
      </c>
      <c r="D66" s="40">
        <v>0</v>
      </c>
      <c r="E66" s="38">
        <f t="shared" si="10"/>
        <v>0</v>
      </c>
      <c r="F66" s="37">
        <f t="shared" si="11"/>
        <v>0</v>
      </c>
      <c r="G66" s="38">
        <v>0</v>
      </c>
      <c r="H66" s="52"/>
      <c r="I66" s="47"/>
    </row>
    <row r="67" spans="1:9" s="30" customFormat="1" ht="55.2" customHeight="1" x14ac:dyDescent="0.3">
      <c r="A67" s="29" t="s">
        <v>80</v>
      </c>
      <c r="B67" s="40">
        <v>0</v>
      </c>
      <c r="C67" s="39">
        <v>0</v>
      </c>
      <c r="D67" s="40">
        <v>0</v>
      </c>
      <c r="E67" s="38" t="e">
        <f t="shared" si="10"/>
        <v>#DIV/0!</v>
      </c>
      <c r="F67" s="37">
        <f t="shared" si="11"/>
        <v>0</v>
      </c>
      <c r="G67" s="38">
        <v>0</v>
      </c>
      <c r="H67" s="52"/>
      <c r="I67" s="47"/>
    </row>
    <row r="68" spans="1:9" s="30" customFormat="1" ht="67.2" customHeight="1" x14ac:dyDescent="0.3">
      <c r="A68" s="29" t="s">
        <v>87</v>
      </c>
      <c r="B68" s="40">
        <v>0</v>
      </c>
      <c r="C68" s="39">
        <v>0</v>
      </c>
      <c r="D68" s="40">
        <v>0</v>
      </c>
      <c r="E68" s="38" t="e">
        <f t="shared" si="10"/>
        <v>#DIV/0!</v>
      </c>
      <c r="F68" s="37">
        <f t="shared" si="11"/>
        <v>0</v>
      </c>
      <c r="G68" s="38">
        <v>0</v>
      </c>
      <c r="H68" s="52"/>
      <c r="I68" s="47"/>
    </row>
    <row r="69" spans="1:9" s="30" customFormat="1" ht="55.2" customHeight="1" x14ac:dyDescent="0.3">
      <c r="A69" s="29" t="s">
        <v>83</v>
      </c>
      <c r="B69" s="40">
        <v>0</v>
      </c>
      <c r="C69" s="39">
        <v>9914</v>
      </c>
      <c r="D69" s="40">
        <v>0</v>
      </c>
      <c r="E69" s="38">
        <f t="shared" si="10"/>
        <v>0</v>
      </c>
      <c r="F69" s="37">
        <f t="shared" si="11"/>
        <v>0</v>
      </c>
      <c r="G69" s="38">
        <v>0</v>
      </c>
      <c r="H69" s="52"/>
      <c r="I69" s="47"/>
    </row>
    <row r="70" spans="1:9" s="30" customFormat="1" ht="57" customHeight="1" x14ac:dyDescent="0.3">
      <c r="A70" s="60" t="s">
        <v>89</v>
      </c>
      <c r="B70" s="40">
        <v>0</v>
      </c>
      <c r="C70" s="39">
        <v>0</v>
      </c>
      <c r="D70" s="40">
        <v>0</v>
      </c>
      <c r="E70" s="38" t="e">
        <f t="shared" si="10"/>
        <v>#DIV/0!</v>
      </c>
      <c r="F70" s="37">
        <f t="shared" si="11"/>
        <v>0</v>
      </c>
      <c r="G70" s="38"/>
      <c r="H70" s="52"/>
      <c r="I70" s="47"/>
    </row>
    <row r="71" spans="1:9" s="30" customFormat="1" ht="67.5" customHeight="1" x14ac:dyDescent="0.3">
      <c r="A71" s="29" t="s">
        <v>78</v>
      </c>
      <c r="B71" s="40">
        <v>0</v>
      </c>
      <c r="C71" s="39">
        <v>0</v>
      </c>
      <c r="D71" s="40">
        <v>0</v>
      </c>
      <c r="E71" s="38">
        <v>0</v>
      </c>
      <c r="F71" s="37">
        <f t="shared" si="11"/>
        <v>0</v>
      </c>
      <c r="G71" s="38">
        <v>0</v>
      </c>
      <c r="H71" s="52"/>
      <c r="I71" s="47"/>
    </row>
    <row r="72" spans="1:9" s="30" customFormat="1" ht="67.5" customHeight="1" x14ac:dyDescent="0.3">
      <c r="A72" s="29" t="s">
        <v>81</v>
      </c>
      <c r="B72" s="40">
        <v>0</v>
      </c>
      <c r="C72" s="39">
        <v>0</v>
      </c>
      <c r="D72" s="40">
        <v>0</v>
      </c>
      <c r="E72" s="38">
        <v>0</v>
      </c>
      <c r="F72" s="37">
        <f t="shared" si="11"/>
        <v>0</v>
      </c>
      <c r="G72" s="38">
        <v>0</v>
      </c>
      <c r="H72" s="52"/>
      <c r="I72" s="47"/>
    </row>
    <row r="73" spans="1:9" s="30" customFormat="1" ht="41.4" customHeight="1" x14ac:dyDescent="0.3">
      <c r="A73" s="29" t="s">
        <v>96</v>
      </c>
      <c r="B73" s="40">
        <v>0</v>
      </c>
      <c r="C73" s="39">
        <v>0</v>
      </c>
      <c r="D73" s="40">
        <v>0</v>
      </c>
      <c r="E73" s="38">
        <v>0</v>
      </c>
      <c r="F73" s="37">
        <f t="shared" si="11"/>
        <v>0</v>
      </c>
      <c r="G73" s="38">
        <v>0</v>
      </c>
      <c r="H73" s="52"/>
      <c r="I73" s="47"/>
    </row>
    <row r="74" spans="1:9" s="30" customFormat="1" ht="52.95" customHeight="1" x14ac:dyDescent="0.3">
      <c r="A74" s="29" t="s">
        <v>62</v>
      </c>
      <c r="B74" s="40">
        <v>0</v>
      </c>
      <c r="C74" s="39">
        <v>0</v>
      </c>
      <c r="D74" s="40">
        <v>0</v>
      </c>
      <c r="E74" s="38">
        <v>0</v>
      </c>
      <c r="F74" s="37">
        <f t="shared" si="11"/>
        <v>0</v>
      </c>
      <c r="G74" s="38" t="e">
        <f t="shared" si="12"/>
        <v>#DIV/0!</v>
      </c>
      <c r="H74" s="52"/>
      <c r="I74" s="47"/>
    </row>
    <row r="75" spans="1:9" s="30" customFormat="1" ht="27" customHeight="1" x14ac:dyDescent="0.3">
      <c r="A75" s="29" t="s">
        <v>77</v>
      </c>
      <c r="B75" s="40">
        <v>0</v>
      </c>
      <c r="C75" s="39">
        <v>1535</v>
      </c>
      <c r="D75" s="40">
        <v>0</v>
      </c>
      <c r="E75" s="38">
        <v>0</v>
      </c>
      <c r="F75" s="37">
        <f t="shared" si="11"/>
        <v>0</v>
      </c>
      <c r="G75" s="38" t="e">
        <f t="shared" si="12"/>
        <v>#DIV/0!</v>
      </c>
      <c r="H75" s="52"/>
      <c r="I75" s="47"/>
    </row>
    <row r="76" spans="1:9" s="30" customFormat="1" ht="27" customHeight="1" x14ac:dyDescent="0.3">
      <c r="A76" s="29" t="s">
        <v>93</v>
      </c>
      <c r="B76" s="40">
        <v>0</v>
      </c>
      <c r="C76" s="39">
        <v>0</v>
      </c>
      <c r="D76" s="40">
        <v>0</v>
      </c>
      <c r="E76" s="38">
        <v>0</v>
      </c>
      <c r="F76" s="37">
        <f t="shared" si="11"/>
        <v>0</v>
      </c>
      <c r="G76" s="38">
        <v>0</v>
      </c>
      <c r="H76" s="52"/>
      <c r="I76" s="47"/>
    </row>
    <row r="77" spans="1:9" s="30" customFormat="1" ht="40.950000000000003" customHeight="1" x14ac:dyDescent="0.3">
      <c r="A77" s="29" t="s">
        <v>97</v>
      </c>
      <c r="B77" s="40">
        <v>0</v>
      </c>
      <c r="C77" s="39"/>
      <c r="D77" s="40"/>
      <c r="E77" s="38">
        <v>0</v>
      </c>
      <c r="F77" s="37">
        <f t="shared" si="11"/>
        <v>0</v>
      </c>
      <c r="G77" s="38">
        <v>0</v>
      </c>
      <c r="H77" s="52"/>
      <c r="I77" s="47"/>
    </row>
    <row r="78" spans="1:9" s="30" customFormat="1" ht="15" customHeight="1" x14ac:dyDescent="0.3">
      <c r="A78" s="29" t="s">
        <v>54</v>
      </c>
      <c r="B78" s="40">
        <v>0</v>
      </c>
      <c r="C78" s="39">
        <v>25509</v>
      </c>
      <c r="D78" s="40">
        <v>0</v>
      </c>
      <c r="E78" s="38">
        <f>D78/C78*100</f>
        <v>0</v>
      </c>
      <c r="F78" s="37">
        <f>D78-B78</f>
        <v>0</v>
      </c>
      <c r="G78" s="38" t="e">
        <f t="shared" si="12"/>
        <v>#DIV/0!</v>
      </c>
      <c r="H78" s="52"/>
      <c r="I78" s="47"/>
    </row>
    <row r="79" spans="1:9" s="26" customFormat="1" ht="26.4" x14ac:dyDescent="0.3">
      <c r="A79" s="27" t="s">
        <v>48</v>
      </c>
      <c r="B79" s="40">
        <v>51465</v>
      </c>
      <c r="C79" s="37">
        <v>513976</v>
      </c>
      <c r="D79" s="40">
        <v>22775</v>
      </c>
      <c r="E79" s="38">
        <f t="shared" si="10"/>
        <v>4.4311407536538674</v>
      </c>
      <c r="F79" s="37">
        <f t="shared" si="11"/>
        <v>-28690</v>
      </c>
      <c r="G79" s="38">
        <f t="shared" si="12"/>
        <v>44.253376080831636</v>
      </c>
      <c r="H79" s="50"/>
      <c r="I79" s="46"/>
    </row>
    <row r="80" spans="1:9" s="26" customFormat="1" ht="52.8" x14ac:dyDescent="0.3">
      <c r="A80" s="29" t="s">
        <v>55</v>
      </c>
      <c r="B80" s="40">
        <v>0</v>
      </c>
      <c r="C80" s="41">
        <v>209</v>
      </c>
      <c r="D80" s="40">
        <v>15</v>
      </c>
      <c r="E80" s="38">
        <f t="shared" si="10"/>
        <v>7.1770334928229662</v>
      </c>
      <c r="F80" s="37">
        <f t="shared" si="11"/>
        <v>15</v>
      </c>
      <c r="G80" s="38" t="e">
        <f t="shared" si="12"/>
        <v>#DIV/0!</v>
      </c>
      <c r="H80" s="50"/>
      <c r="I80" s="46"/>
    </row>
    <row r="81" spans="1:9" s="26" customFormat="1" ht="52.8" x14ac:dyDescent="0.3">
      <c r="A81" s="29" t="s">
        <v>56</v>
      </c>
      <c r="B81" s="40">
        <v>0</v>
      </c>
      <c r="C81" s="41">
        <v>18120</v>
      </c>
      <c r="D81" s="40">
        <v>0</v>
      </c>
      <c r="E81" s="38">
        <f t="shared" si="10"/>
        <v>0</v>
      </c>
      <c r="F81" s="37">
        <f t="shared" si="11"/>
        <v>0</v>
      </c>
      <c r="G81" s="38" t="e">
        <f t="shared" si="12"/>
        <v>#DIV/0!</v>
      </c>
      <c r="H81" s="50"/>
      <c r="I81" s="46"/>
    </row>
    <row r="82" spans="1:9" s="26" customFormat="1" ht="66" x14ac:dyDescent="0.3">
      <c r="A82" s="29" t="s">
        <v>95</v>
      </c>
      <c r="B82" s="40">
        <v>0</v>
      </c>
      <c r="C82" s="41">
        <v>8450</v>
      </c>
      <c r="D82" s="40">
        <v>0</v>
      </c>
      <c r="E82" s="38">
        <f t="shared" si="10"/>
        <v>0</v>
      </c>
      <c r="F82" s="37">
        <f t="shared" si="11"/>
        <v>0</v>
      </c>
      <c r="G82" s="38" t="e">
        <f t="shared" si="12"/>
        <v>#DIV/0!</v>
      </c>
      <c r="H82" s="50"/>
      <c r="I82" s="46"/>
    </row>
    <row r="83" spans="1:9" s="26" customFormat="1" ht="52.8" x14ac:dyDescent="0.3">
      <c r="A83" s="29" t="s">
        <v>76</v>
      </c>
      <c r="B83" s="40">
        <v>0</v>
      </c>
      <c r="C83" s="41">
        <v>0</v>
      </c>
      <c r="D83" s="40">
        <v>0</v>
      </c>
      <c r="E83" s="38">
        <v>0</v>
      </c>
      <c r="F83" s="37">
        <f t="shared" si="11"/>
        <v>0</v>
      </c>
      <c r="G83" s="38">
        <v>0</v>
      </c>
      <c r="H83" s="50"/>
      <c r="I83" s="46"/>
    </row>
    <row r="84" spans="1:9" s="26" customFormat="1" ht="42" customHeight="1" x14ac:dyDescent="0.3">
      <c r="A84" s="29" t="s">
        <v>84</v>
      </c>
      <c r="B84" s="40">
        <v>6928</v>
      </c>
      <c r="C84" s="41">
        <v>35166</v>
      </c>
      <c r="D84" s="40">
        <v>8945</v>
      </c>
      <c r="E84" s="38">
        <v>0</v>
      </c>
      <c r="F84" s="37">
        <f t="shared" si="11"/>
        <v>2017</v>
      </c>
      <c r="G84" s="38">
        <v>0</v>
      </c>
      <c r="H84" s="50"/>
      <c r="I84" s="46"/>
    </row>
    <row r="85" spans="1:9" s="26" customFormat="1" ht="66.599999999999994" customHeight="1" x14ac:dyDescent="0.3">
      <c r="A85" s="29" t="s">
        <v>85</v>
      </c>
      <c r="B85" s="40">
        <v>19073</v>
      </c>
      <c r="C85" s="41">
        <v>18983</v>
      </c>
      <c r="D85" s="40">
        <v>0</v>
      </c>
      <c r="E85" s="38">
        <v>0</v>
      </c>
      <c r="F85" s="37">
        <f t="shared" si="11"/>
        <v>-19073</v>
      </c>
      <c r="G85" s="38">
        <v>0</v>
      </c>
      <c r="H85" s="50"/>
      <c r="I85" s="46"/>
    </row>
    <row r="86" spans="1:9" s="26" customFormat="1" ht="40.200000000000003" hidden="1" customHeight="1" x14ac:dyDescent="0.3">
      <c r="A86" s="29" t="s">
        <v>91</v>
      </c>
      <c r="B86" s="40">
        <v>255</v>
      </c>
      <c r="C86" s="41">
        <v>0</v>
      </c>
      <c r="D86" s="40">
        <v>0</v>
      </c>
      <c r="E86" s="38"/>
      <c r="F86" s="37">
        <f t="shared" si="11"/>
        <v>-255</v>
      </c>
      <c r="G86" s="38"/>
      <c r="H86" s="50"/>
      <c r="I86" s="46"/>
    </row>
    <row r="87" spans="1:9" s="26" customFormat="1" ht="40.200000000000003" hidden="1" customHeight="1" x14ac:dyDescent="0.3">
      <c r="A87" s="29" t="s">
        <v>91</v>
      </c>
      <c r="B87" s="40"/>
      <c r="C87" s="41"/>
      <c r="D87" s="40"/>
      <c r="E87" s="38"/>
      <c r="F87" s="37"/>
      <c r="G87" s="38"/>
      <c r="H87" s="50"/>
      <c r="I87" s="46"/>
    </row>
    <row r="88" spans="1:9" s="26" customFormat="1" ht="39.6" x14ac:dyDescent="0.3">
      <c r="A88" s="29" t="s">
        <v>57</v>
      </c>
      <c r="B88" s="40">
        <v>70</v>
      </c>
      <c r="C88" s="41">
        <v>1155</v>
      </c>
      <c r="D88" s="40">
        <v>57</v>
      </c>
      <c r="E88" s="38">
        <f t="shared" si="10"/>
        <v>4.9350649350649354</v>
      </c>
      <c r="F88" s="37">
        <f>D88-B88</f>
        <v>-13</v>
      </c>
      <c r="G88" s="38">
        <f t="shared" si="12"/>
        <v>81.428571428571431</v>
      </c>
      <c r="H88" s="50"/>
      <c r="I88" s="46"/>
    </row>
    <row r="89" spans="1:9" s="26" customFormat="1" ht="26.4" x14ac:dyDescent="0.3">
      <c r="A89" s="29" t="s">
        <v>58</v>
      </c>
      <c r="B89" s="40">
        <v>44467</v>
      </c>
      <c r="C89" s="41">
        <v>431893</v>
      </c>
      <c r="D89" s="40">
        <v>13758</v>
      </c>
      <c r="E89" s="38">
        <f t="shared" si="10"/>
        <v>3.1855112261601835</v>
      </c>
      <c r="F89" s="37">
        <f t="shared" si="11"/>
        <v>-30709</v>
      </c>
      <c r="G89" s="38">
        <f t="shared" si="12"/>
        <v>30.93979805248836</v>
      </c>
      <c r="H89" s="50"/>
      <c r="I89" s="46"/>
    </row>
    <row r="90" spans="1:9" s="26" customFormat="1" ht="15.6" x14ac:dyDescent="0.3">
      <c r="A90" s="27" t="s">
        <v>49</v>
      </c>
      <c r="B90" s="40">
        <v>5</v>
      </c>
      <c r="C90" s="37">
        <v>5175</v>
      </c>
      <c r="D90" s="40">
        <v>183</v>
      </c>
      <c r="E90" s="38">
        <f t="shared" ref="E90:E91" si="13">D90/C90*100</f>
        <v>3.5362318840579707</v>
      </c>
      <c r="F90" s="37">
        <f t="shared" ref="F90:F97" si="14">D90-B90</f>
        <v>178</v>
      </c>
      <c r="G90" s="38">
        <f t="shared" ref="G90:G97" si="15">D90/B90*100</f>
        <v>3660</v>
      </c>
      <c r="H90" s="50"/>
      <c r="I90" s="46"/>
    </row>
    <row r="91" spans="1:9" s="26" customFormat="1" ht="66" x14ac:dyDescent="0.3">
      <c r="A91" s="29" t="s">
        <v>59</v>
      </c>
      <c r="B91" s="40">
        <v>5</v>
      </c>
      <c r="C91" s="41">
        <v>5175</v>
      </c>
      <c r="D91" s="40">
        <v>183</v>
      </c>
      <c r="E91" s="38">
        <f t="shared" si="13"/>
        <v>3.5362318840579707</v>
      </c>
      <c r="F91" s="37">
        <f t="shared" si="14"/>
        <v>178</v>
      </c>
      <c r="G91" s="38">
        <f t="shared" si="15"/>
        <v>3660</v>
      </c>
      <c r="H91" s="50"/>
      <c r="I91" s="46"/>
    </row>
    <row r="92" spans="1:9" s="26" customFormat="1" ht="52.8" x14ac:dyDescent="0.3">
      <c r="A92" s="29" t="s">
        <v>60</v>
      </c>
      <c r="B92" s="40">
        <v>0</v>
      </c>
      <c r="C92" s="41">
        <v>0</v>
      </c>
      <c r="D92" s="40">
        <v>0</v>
      </c>
      <c r="E92" s="38">
        <v>0</v>
      </c>
      <c r="F92" s="37">
        <f t="shared" si="14"/>
        <v>0</v>
      </c>
      <c r="G92" s="38" t="e">
        <f t="shared" si="15"/>
        <v>#DIV/0!</v>
      </c>
      <c r="H92" s="50"/>
      <c r="I92" s="46"/>
    </row>
    <row r="93" spans="1:9" s="26" customFormat="1" ht="53.4" customHeight="1" x14ac:dyDescent="0.3">
      <c r="A93" s="29" t="s">
        <v>63</v>
      </c>
      <c r="B93" s="40">
        <v>0</v>
      </c>
      <c r="C93" s="41">
        <v>0</v>
      </c>
      <c r="D93" s="40">
        <v>0</v>
      </c>
      <c r="E93" s="38">
        <v>0</v>
      </c>
      <c r="F93" s="37">
        <f t="shared" si="14"/>
        <v>0</v>
      </c>
      <c r="G93" s="38">
        <v>0</v>
      </c>
      <c r="H93" s="50"/>
      <c r="I93" s="46"/>
    </row>
    <row r="94" spans="1:9" s="32" customFormat="1" ht="39.6" x14ac:dyDescent="0.3">
      <c r="A94" s="29" t="s">
        <v>86</v>
      </c>
      <c r="B94" s="40">
        <v>0</v>
      </c>
      <c r="C94" s="41">
        <v>0</v>
      </c>
      <c r="D94" s="40">
        <v>0</v>
      </c>
      <c r="E94" s="38">
        <v>0</v>
      </c>
      <c r="F94" s="37">
        <f t="shared" si="14"/>
        <v>0</v>
      </c>
      <c r="G94" s="38">
        <v>0</v>
      </c>
      <c r="H94" s="53"/>
      <c r="I94" s="48"/>
    </row>
    <row r="95" spans="1:9" s="32" customFormat="1" ht="15.6" x14ac:dyDescent="0.3">
      <c r="A95" s="31" t="s">
        <v>50</v>
      </c>
      <c r="B95" s="40">
        <v>0</v>
      </c>
      <c r="C95" s="41">
        <v>0</v>
      </c>
      <c r="D95" s="40">
        <v>0</v>
      </c>
      <c r="E95" s="38">
        <v>0</v>
      </c>
      <c r="F95" s="37">
        <f t="shared" si="14"/>
        <v>0</v>
      </c>
      <c r="G95" s="38" t="e">
        <f t="shared" si="15"/>
        <v>#DIV/0!</v>
      </c>
      <c r="H95" s="53"/>
      <c r="I95" s="48"/>
    </row>
    <row r="96" spans="1:9" s="26" customFormat="1" ht="91.95" customHeight="1" x14ac:dyDescent="0.3">
      <c r="A96" s="27" t="s">
        <v>51</v>
      </c>
      <c r="B96" s="40">
        <v>0</v>
      </c>
      <c r="C96" s="37">
        <v>0</v>
      </c>
      <c r="D96" s="40">
        <v>0</v>
      </c>
      <c r="E96" s="38">
        <v>0</v>
      </c>
      <c r="F96" s="37">
        <f t="shared" si="14"/>
        <v>0</v>
      </c>
      <c r="G96" s="38">
        <v>0</v>
      </c>
      <c r="H96" s="50"/>
      <c r="I96" s="46"/>
    </row>
    <row r="97" spans="1:9" s="26" customFormat="1" ht="52.8" x14ac:dyDescent="0.3">
      <c r="A97" s="27" t="s">
        <v>52</v>
      </c>
      <c r="B97" s="40">
        <v>-99952</v>
      </c>
      <c r="C97" s="40">
        <v>0</v>
      </c>
      <c r="D97" s="40">
        <v>-36618</v>
      </c>
      <c r="E97" s="38">
        <v>0</v>
      </c>
      <c r="F97" s="37">
        <f t="shared" si="14"/>
        <v>63334</v>
      </c>
      <c r="G97" s="38">
        <f t="shared" si="15"/>
        <v>36.635585080838801</v>
      </c>
      <c r="H97" s="46"/>
      <c r="I97" s="46"/>
    </row>
    <row r="98" spans="1:9" x14ac:dyDescent="0.3">
      <c r="B98" s="4"/>
      <c r="C98" s="4"/>
      <c r="D98" s="4"/>
      <c r="E98" s="4"/>
      <c r="F98" s="4"/>
      <c r="G98" s="4"/>
    </row>
    <row r="99" spans="1:9" x14ac:dyDescent="0.3">
      <c r="B99" s="4"/>
      <c r="C99" s="4"/>
      <c r="D99" s="4"/>
      <c r="E99" s="4"/>
      <c r="F99" s="4"/>
      <c r="G99" s="4"/>
    </row>
    <row r="100" spans="1:9" x14ac:dyDescent="0.3">
      <c r="A100" s="56" t="s">
        <v>98</v>
      </c>
      <c r="B100" s="57"/>
      <c r="C100" s="57"/>
      <c r="D100" s="57"/>
      <c r="E100" s="57"/>
      <c r="F100" s="57"/>
      <c r="G100" s="57"/>
    </row>
    <row r="101" spans="1:9" ht="20.399999999999999" customHeight="1" x14ac:dyDescent="0.3">
      <c r="A101" s="56" t="s">
        <v>75</v>
      </c>
      <c r="B101" s="57"/>
      <c r="C101" s="57"/>
      <c r="D101" s="57"/>
      <c r="E101" s="57"/>
      <c r="F101" s="57"/>
      <c r="G101" s="4" t="s">
        <v>99</v>
      </c>
    </row>
    <row r="102" spans="1:9" ht="15.6" x14ac:dyDescent="0.3">
      <c r="A102" s="59"/>
      <c r="B102" s="58"/>
      <c r="C102" s="58"/>
      <c r="D102" s="58"/>
      <c r="E102" s="58"/>
      <c r="F102" s="58"/>
      <c r="G102" s="58"/>
    </row>
    <row r="103" spans="1:9" x14ac:dyDescent="0.3">
      <c r="B103" s="4"/>
      <c r="C103" s="4"/>
      <c r="D103" s="4"/>
      <c r="E103" s="4"/>
      <c r="F103" s="4"/>
      <c r="G103" s="4"/>
    </row>
    <row r="104" spans="1:9" x14ac:dyDescent="0.3">
      <c r="B104" s="4"/>
      <c r="C104" s="4"/>
      <c r="D104" s="4"/>
      <c r="E104" s="4"/>
      <c r="F104" s="4"/>
      <c r="G104" s="4"/>
    </row>
    <row r="105" spans="1:9" x14ac:dyDescent="0.3">
      <c r="B105" s="4"/>
      <c r="C105" s="4"/>
      <c r="D105" s="4"/>
      <c r="E105" s="4"/>
      <c r="F105" s="4"/>
      <c r="G105" s="4"/>
    </row>
    <row r="106" spans="1:9" x14ac:dyDescent="0.3">
      <c r="B106" s="4"/>
      <c r="C106" s="4"/>
      <c r="D106" s="4"/>
      <c r="E106" s="4"/>
      <c r="F106" s="4"/>
      <c r="G106" s="4"/>
    </row>
    <row r="107" spans="1:9" x14ac:dyDescent="0.3">
      <c r="B107" s="4"/>
      <c r="C107" s="4"/>
      <c r="D107" s="4"/>
      <c r="E107" s="4"/>
      <c r="F107" s="4"/>
      <c r="G107" s="4"/>
    </row>
    <row r="108" spans="1:9" x14ac:dyDescent="0.3">
      <c r="B108" s="4"/>
      <c r="C108" s="4"/>
      <c r="D108" s="4"/>
      <c r="E108" s="4"/>
      <c r="F108" s="4"/>
      <c r="G108" s="4"/>
    </row>
    <row r="109" spans="1:9" x14ac:dyDescent="0.3">
      <c r="B109" s="4"/>
      <c r="C109" s="4"/>
      <c r="D109" s="4"/>
      <c r="E109" s="4"/>
      <c r="F109" s="4"/>
      <c r="G109" s="4"/>
    </row>
    <row r="110" spans="1:9" x14ac:dyDescent="0.3">
      <c r="B110" s="4"/>
      <c r="C110" s="4"/>
      <c r="D110" s="4"/>
      <c r="E110" s="4"/>
      <c r="F110" s="4"/>
      <c r="G110" s="4"/>
    </row>
    <row r="111" spans="1:9" x14ac:dyDescent="0.3">
      <c r="B111" s="4"/>
      <c r="C111" s="4"/>
      <c r="D111" s="4"/>
      <c r="E111" s="4"/>
      <c r="F111" s="4"/>
      <c r="G111" s="4"/>
    </row>
    <row r="112" spans="1:9" x14ac:dyDescent="0.3">
      <c r="B112" s="4"/>
      <c r="C112" s="4"/>
      <c r="D112" s="4"/>
      <c r="E112" s="4"/>
      <c r="F112" s="4"/>
      <c r="G112" s="4"/>
    </row>
    <row r="113" spans="2:7" x14ac:dyDescent="0.3">
      <c r="B113" s="4"/>
      <c r="C113" s="4"/>
      <c r="D113" s="4"/>
      <c r="E113" s="4"/>
      <c r="F113" s="4"/>
      <c r="G113" s="4"/>
    </row>
    <row r="114" spans="2:7" x14ac:dyDescent="0.3">
      <c r="B114" s="4"/>
      <c r="C114" s="4"/>
      <c r="D114" s="4"/>
      <c r="E114" s="4"/>
      <c r="F114" s="4"/>
      <c r="G114" s="4"/>
    </row>
  </sheetData>
  <mergeCells count="11">
    <mergeCell ref="I4:I6"/>
    <mergeCell ref="H4:H6"/>
    <mergeCell ref="C5:C6"/>
    <mergeCell ref="F3:G3"/>
    <mergeCell ref="A1:G1"/>
    <mergeCell ref="F5:G5"/>
    <mergeCell ref="B4:G4"/>
    <mergeCell ref="D5:D6"/>
    <mergeCell ref="E5:E6"/>
    <mergeCell ref="A4:A6"/>
    <mergeCell ref="B5:B6"/>
  </mergeCells>
  <printOptions horizontalCentered="1"/>
  <pageMargins left="0" right="0" top="0.39370078740157483" bottom="0.3937007874015748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Zverenkova_A</dc:creator>
  <cp:lastModifiedBy>User</cp:lastModifiedBy>
  <cp:lastPrinted>2023-04-03T13:44:24Z</cp:lastPrinted>
  <dcterms:created xsi:type="dcterms:W3CDTF">2008-11-29T07:38:34Z</dcterms:created>
  <dcterms:modified xsi:type="dcterms:W3CDTF">2023-04-03T13:44:27Z</dcterms:modified>
</cp:coreProperties>
</file>